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ndn\Desktop\"/>
    </mc:Choice>
  </mc:AlternateContent>
  <xr:revisionPtr revIDLastSave="0" documentId="13_ncr:1_{E658DDE7-1FBB-46D5-A99E-52A7D2535F83}" xr6:coauthVersionLast="47" xr6:coauthVersionMax="47" xr10:uidLastSave="{00000000-0000-0000-0000-000000000000}"/>
  <bookViews>
    <workbookView xWindow="-108" yWindow="-108" windowWidth="23256" windowHeight="12456" xr2:uid="{F6BC7E1B-F82F-4811-990D-EEE03A5FF5F4}"/>
  </bookViews>
  <sheets>
    <sheet name="Budget Setting 13.01.26" sheetId="1" r:id="rId1"/>
    <sheet name="Budget Setting 13.01.26 (2)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5" i="3" l="1"/>
  <c r="D45" i="3" s="1"/>
  <c r="E45" i="3" s="1"/>
  <c r="F45" i="3" s="1"/>
  <c r="C44" i="3"/>
  <c r="D44" i="3" s="1"/>
  <c r="G39" i="3"/>
  <c r="B39" i="3"/>
  <c r="G38" i="3"/>
  <c r="B38" i="3"/>
  <c r="G37" i="3"/>
  <c r="B37" i="3"/>
  <c r="B34" i="3"/>
  <c r="D26" i="3"/>
  <c r="C26" i="3"/>
  <c r="D24" i="3"/>
  <c r="C24" i="3"/>
  <c r="B22" i="3"/>
  <c r="D21" i="3"/>
  <c r="C21" i="3"/>
  <c r="D20" i="3"/>
  <c r="C20" i="3"/>
  <c r="D19" i="3"/>
  <c r="C19" i="3"/>
  <c r="D18" i="3"/>
  <c r="C18" i="3"/>
  <c r="D17" i="3"/>
  <c r="C17" i="3"/>
  <c r="D16" i="3"/>
  <c r="C16" i="3"/>
  <c r="D15" i="3"/>
  <c r="C15" i="3"/>
  <c r="D14" i="3"/>
  <c r="C14" i="3"/>
  <c r="D13" i="3"/>
  <c r="C13" i="3"/>
  <c r="D12" i="3"/>
  <c r="C12" i="3"/>
  <c r="D11" i="3"/>
  <c r="C11" i="3"/>
  <c r="D10" i="3"/>
  <c r="C10" i="3"/>
  <c r="D9" i="3"/>
  <c r="C9" i="3"/>
  <c r="D8" i="3"/>
  <c r="C8" i="3"/>
  <c r="D7" i="3"/>
  <c r="C7" i="3"/>
  <c r="D6" i="3"/>
  <c r="D22" i="3" s="1"/>
  <c r="C6" i="3"/>
  <c r="C22" i="3" s="1"/>
  <c r="E45" i="1"/>
  <c r="F45" i="1"/>
  <c r="G45" i="1"/>
  <c r="D45" i="1"/>
  <c r="C45" i="1"/>
  <c r="D58" i="3" l="1"/>
  <c r="E44" i="3"/>
  <c r="F50" i="3"/>
  <c r="F53" i="3" s="1"/>
  <c r="C56" i="3" s="1"/>
  <c r="G45" i="3"/>
  <c r="G50" i="3" s="1"/>
  <c r="G53" i="3" s="1"/>
  <c r="C58" i="3" s="1"/>
  <c r="B22" i="1"/>
  <c r="C21" i="1"/>
  <c r="D21" i="1"/>
  <c r="C20" i="1"/>
  <c r="D20" i="1"/>
  <c r="C19" i="1"/>
  <c r="D19" i="1"/>
  <c r="D18" i="1"/>
  <c r="D26" i="1"/>
  <c r="C26" i="1"/>
  <c r="D24" i="1"/>
  <c r="C24" i="1"/>
  <c r="E56" i="3" l="1"/>
  <c r="E58" i="3"/>
  <c r="F44" i="3"/>
  <c r="D56" i="3"/>
  <c r="B39" i="1"/>
  <c r="B38" i="1"/>
  <c r="F56" i="3" l="1"/>
  <c r="F58" i="3"/>
  <c r="F49" i="3"/>
  <c r="F52" i="3" s="1"/>
  <c r="F55" i="3"/>
  <c r="G44" i="3"/>
  <c r="C44" i="1"/>
  <c r="C55" i="3" l="1"/>
  <c r="D55" i="3"/>
  <c r="E55" i="3"/>
  <c r="G58" i="3"/>
  <c r="G49" i="3"/>
  <c r="G52" i="3" s="1"/>
  <c r="G57" i="3"/>
  <c r="D44" i="1"/>
  <c r="E44" i="1"/>
  <c r="B37" i="1"/>
  <c r="B34" i="1"/>
  <c r="C7" i="1"/>
  <c r="C8" i="1"/>
  <c r="C9" i="1"/>
  <c r="C10" i="1"/>
  <c r="C11" i="1"/>
  <c r="C12" i="1"/>
  <c r="C13" i="1"/>
  <c r="C14" i="1"/>
  <c r="C15" i="1"/>
  <c r="C16" i="1"/>
  <c r="C17" i="1"/>
  <c r="C18" i="1"/>
  <c r="C57" i="3" l="1"/>
  <c r="D57" i="3"/>
  <c r="E57" i="3"/>
  <c r="F57" i="3"/>
  <c r="F44" i="1"/>
  <c r="C6" i="1"/>
  <c r="C22" i="1" s="1"/>
  <c r="G44" i="1" l="1"/>
  <c r="D17" i="1"/>
  <c r="D7" i="1"/>
  <c r="D8" i="1"/>
  <c r="D9" i="1"/>
  <c r="D10" i="1"/>
  <c r="D11" i="1"/>
  <c r="D12" i="1"/>
  <c r="D13" i="1"/>
  <c r="D14" i="1"/>
  <c r="D15" i="1"/>
  <c r="D16" i="1"/>
  <c r="D6" i="1"/>
  <c r="D22" i="1" l="1"/>
</calcChain>
</file>

<file path=xl/sharedStrings.xml><?xml version="1.0" encoding="utf-8"?>
<sst xmlns="http://schemas.openxmlformats.org/spreadsheetml/2006/main" count="107" uniqueCount="54">
  <si>
    <t>NEDGING WITH NAUGHTON PARISH COUNCIL</t>
  </si>
  <si>
    <t>SALC - subscription</t>
  </si>
  <si>
    <t>SALC - Internal Audit</t>
  </si>
  <si>
    <t>SALC - Payroll Service</t>
  </si>
  <si>
    <t>Clerk's Salary</t>
  </si>
  <si>
    <t>Administration costs (stationery etc)</t>
  </si>
  <si>
    <t>One Suffolk - Web Hosting</t>
  </si>
  <si>
    <t>I.C.O</t>
  </si>
  <si>
    <t>Village Hall and Community Council</t>
  </si>
  <si>
    <t>C.A.S. Insurance</t>
  </si>
  <si>
    <t>SKY Broadband/Telephone</t>
  </si>
  <si>
    <t xml:space="preserve">Clerk's Travel Expenses </t>
  </si>
  <si>
    <t>Total of Identified Allowance</t>
  </si>
  <si>
    <t>BDC - Litter &amp; Dog Bin emptying Service (£207.00 actual fee for 3 bins)</t>
  </si>
  <si>
    <t>Estimated VAT claim</t>
  </si>
  <si>
    <t>Further Expenditure</t>
  </si>
  <si>
    <t xml:space="preserve">Further Income Lloyds </t>
  </si>
  <si>
    <t>2024/25</t>
  </si>
  <si>
    <t>Estimated End of Year Balance/Reserve</t>
  </si>
  <si>
    <t>Increase of 5%</t>
  </si>
  <si>
    <t>2025/26</t>
  </si>
  <si>
    <t>2026/27</t>
  </si>
  <si>
    <t>2027/28</t>
  </si>
  <si>
    <t>2028/29</t>
  </si>
  <si>
    <t>YEAR 1</t>
  </si>
  <si>
    <t>YEAR 2</t>
  </si>
  <si>
    <t>YEAR 3</t>
  </si>
  <si>
    <t>YEAR 4</t>
  </si>
  <si>
    <r>
      <t xml:space="preserve">LESS </t>
    </r>
    <r>
      <rPr>
        <i/>
        <sz val="11"/>
        <color theme="1"/>
        <rFont val="Calibri"/>
        <family val="2"/>
        <scheme val="minor"/>
      </rPr>
      <t>'Estimated End of Year Balance/Reserve'</t>
    </r>
    <r>
      <rPr>
        <sz val="11"/>
        <color theme="1"/>
        <rFont val="Calibri"/>
        <family val="2"/>
        <scheme val="minor"/>
      </rPr>
      <t xml:space="preserve"> =</t>
    </r>
  </si>
  <si>
    <t>Therefore 'additional reserve' to be made-up each year =</t>
  </si>
  <si>
    <t>Increase of 7.5%</t>
  </si>
  <si>
    <t>Increase of 10%</t>
  </si>
  <si>
    <t>YEAR 5</t>
  </si>
  <si>
    <t>2029/30</t>
  </si>
  <si>
    <t>Over 4 Years</t>
  </si>
  <si>
    <t>Over 5 Years</t>
  </si>
  <si>
    <t>OR</t>
  </si>
  <si>
    <t>BUDGET SETTING 2026_27</t>
  </si>
  <si>
    <t>Estimated End of Year Payments 2025-26</t>
  </si>
  <si>
    <t xml:space="preserve">Defibrillator Costs </t>
  </si>
  <si>
    <t>Budget Setting 2026_27 @ 5% uplift</t>
  </si>
  <si>
    <t>Budget Setting 2026_27 @ 10% uplift</t>
  </si>
  <si>
    <t>Precept received 2025/26</t>
  </si>
  <si>
    <t xml:space="preserve"> Estimated Expenditure 2025/26 from Budget update</t>
  </si>
  <si>
    <t>Current General Balance 04/11/25</t>
  </si>
  <si>
    <t>CAS_Domain name/Mailbox (1 year)</t>
  </si>
  <si>
    <t>Roundabout Donation</t>
  </si>
  <si>
    <t>Bank Service Charges</t>
  </si>
  <si>
    <t>Precept Request for 2025/26</t>
  </si>
  <si>
    <t>Estimated Expenditure to 30/03/26</t>
  </si>
  <si>
    <t xml:space="preserve">  Hence additional reserve to be made-up after 4 OR 5 years </t>
  </si>
  <si>
    <t>Annual Precept Request: 
based on 5% and 10% per year</t>
  </si>
  <si>
    <t>Annual Precept Request: 
based on 5% and 10% per year 
+ additional reserve</t>
  </si>
  <si>
    <t>Discussion at meeting to be held on 11/11/2025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</si>
</sst>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top"/>
    </xf>
    <xf numFmtId="164" fontId="5" fillId="0" borderId="1" xfId="0" applyNumberFormat="1" applyFont="1" applyBorder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top" wrapText="1"/>
    </xf>
    <xf numFmtId="8" fontId="5" fillId="0" borderId="1" xfId="0" applyNumberFormat="1" applyFont="1" applyBorder="1" applyAlignment="1">
      <alignment horizontal="right" vertical="center"/>
    </xf>
    <xf numFmtId="0" fontId="7" fillId="0" borderId="0" xfId="0" applyFont="1"/>
    <xf numFmtId="0" fontId="5" fillId="0" borderId="0" xfId="0" applyFont="1"/>
    <xf numFmtId="0" fontId="6" fillId="0" borderId="1" xfId="0" applyFont="1" applyBorder="1" applyAlignment="1">
      <alignment horizontal="left" vertical="center" wrapText="1"/>
    </xf>
    <xf numFmtId="164" fontId="5" fillId="0" borderId="0" xfId="0" applyNumberFormat="1" applyFont="1"/>
    <xf numFmtId="164" fontId="0" fillId="0" borderId="0" xfId="0" applyNumberFormat="1"/>
    <xf numFmtId="0" fontId="5" fillId="0" borderId="1" xfId="0" applyFont="1" applyBorder="1" applyAlignment="1">
      <alignment wrapText="1"/>
    </xf>
    <xf numFmtId="0" fontId="7" fillId="0" borderId="1" xfId="0" applyFont="1" applyBorder="1"/>
    <xf numFmtId="164" fontId="7" fillId="0" borderId="1" xfId="0" applyNumberFormat="1" applyFont="1" applyBorder="1"/>
    <xf numFmtId="0" fontId="7" fillId="0" borderId="1" xfId="0" applyFont="1" applyBorder="1" applyAlignment="1">
      <alignment wrapText="1"/>
    </xf>
    <xf numFmtId="0" fontId="9" fillId="0" borderId="1" xfId="0" applyFont="1" applyBorder="1" applyAlignment="1">
      <alignment horizontal="left" vertical="top"/>
    </xf>
    <xf numFmtId="164" fontId="9" fillId="0" borderId="1" xfId="0" applyNumberFormat="1" applyFont="1" applyBorder="1" applyAlignment="1">
      <alignment horizontal="right" vertical="center"/>
    </xf>
    <xf numFmtId="164" fontId="0" fillId="0" borderId="1" xfId="0" applyNumberFormat="1" applyBorder="1"/>
    <xf numFmtId="9" fontId="0" fillId="0" borderId="1" xfId="0" applyNumberFormat="1" applyBorder="1"/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164" fontId="0" fillId="0" borderId="3" xfId="0" applyNumberFormat="1" applyBorder="1"/>
    <xf numFmtId="0" fontId="4" fillId="0" borderId="2" xfId="0" applyFont="1" applyBorder="1" applyAlignment="1">
      <alignment wrapText="1"/>
    </xf>
    <xf numFmtId="44" fontId="5" fillId="0" borderId="2" xfId="0" applyNumberFormat="1" applyFont="1" applyBorder="1" applyAlignment="1">
      <alignment horizontal="right" vertical="center"/>
    </xf>
    <xf numFmtId="44" fontId="9" fillId="0" borderId="2" xfId="0" applyNumberFormat="1" applyFont="1" applyBorder="1" applyAlignment="1">
      <alignment horizontal="right" vertical="center"/>
    </xf>
    <xf numFmtId="164" fontId="5" fillId="0" borderId="2" xfId="0" applyNumberFormat="1" applyFont="1" applyBorder="1" applyAlignment="1">
      <alignment horizontal="right" vertical="center"/>
    </xf>
    <xf numFmtId="164" fontId="6" fillId="0" borderId="2" xfId="0" applyNumberFormat="1" applyFont="1" applyBorder="1" applyAlignment="1">
      <alignment horizontal="right" vertical="center"/>
    </xf>
    <xf numFmtId="0" fontId="4" fillId="0" borderId="0" xfId="0" applyFont="1" applyAlignment="1">
      <alignment wrapText="1"/>
    </xf>
    <xf numFmtId="164" fontId="7" fillId="0" borderId="0" xfId="0" applyNumberFormat="1" applyFont="1"/>
    <xf numFmtId="164" fontId="8" fillId="0" borderId="0" xfId="0" applyNumberFormat="1" applyFont="1"/>
    <xf numFmtId="164" fontId="8" fillId="0" borderId="0" xfId="0" applyNumberFormat="1" applyFont="1" applyAlignment="1">
      <alignment vertical="center"/>
    </xf>
    <xf numFmtId="0" fontId="4" fillId="0" borderId="4" xfId="0" applyFont="1" applyBorder="1" applyAlignment="1">
      <alignment wrapText="1"/>
    </xf>
    <xf numFmtId="164" fontId="0" fillId="0" borderId="4" xfId="0" applyNumberFormat="1" applyBorder="1"/>
    <xf numFmtId="164" fontId="10" fillId="0" borderId="4" xfId="0" applyNumberFormat="1" applyFont="1" applyBorder="1" applyAlignment="1">
      <alignment vertical="center"/>
    </xf>
    <xf numFmtId="9" fontId="0" fillId="0" borderId="0" xfId="0" applyNumberForma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164" fontId="10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164" fontId="9" fillId="0" borderId="1" xfId="0" applyNumberFormat="1" applyFont="1" applyBorder="1"/>
    <xf numFmtId="0" fontId="0" fillId="0" borderId="1" xfId="0" applyBorder="1"/>
    <xf numFmtId="164" fontId="0" fillId="2" borderId="1" xfId="0" applyNumberFormat="1" applyFill="1" applyBorder="1"/>
    <xf numFmtId="164" fontId="0" fillId="2" borderId="0" xfId="0" applyNumberFormat="1" applyFill="1"/>
    <xf numFmtId="0" fontId="0" fillId="2" borderId="0" xfId="0" applyFill="1"/>
    <xf numFmtId="8" fontId="0" fillId="2" borderId="0" xfId="0" applyNumberFormat="1" applyFill="1"/>
    <xf numFmtId="164" fontId="1" fillId="0" borderId="1" xfId="0" applyNumberFormat="1" applyFont="1" applyBorder="1" applyAlignment="1">
      <alignment vertical="center"/>
    </xf>
    <xf numFmtId="0" fontId="6" fillId="0" borderId="0" xfId="0" applyFont="1"/>
    <xf numFmtId="164" fontId="6" fillId="0" borderId="1" xfId="0" applyNumberFormat="1" applyFont="1" applyBorder="1"/>
    <xf numFmtId="164" fontId="6" fillId="0" borderId="5" xfId="0" applyNumberFormat="1" applyFont="1" applyBorder="1"/>
    <xf numFmtId="9" fontId="0" fillId="0" borderId="0" xfId="0" applyNumberFormat="1"/>
    <xf numFmtId="164" fontId="13" fillId="0" borderId="0" xfId="0" applyNumberFormat="1" applyFont="1"/>
    <xf numFmtId="0" fontId="2" fillId="0" borderId="0" xfId="0" applyFont="1"/>
    <xf numFmtId="0" fontId="14" fillId="0" borderId="0" xfId="0" applyFont="1"/>
    <xf numFmtId="0" fontId="2" fillId="0" borderId="1" xfId="0" applyFont="1" applyBorder="1"/>
    <xf numFmtId="0" fontId="15" fillId="0" borderId="4" xfId="0" applyFont="1" applyBorder="1" applyAlignment="1">
      <alignment wrapText="1"/>
    </xf>
    <xf numFmtId="0" fontId="15" fillId="0" borderId="0" xfId="0" applyFont="1" applyAlignment="1">
      <alignment wrapText="1"/>
    </xf>
    <xf numFmtId="0" fontId="2" fillId="0" borderId="1" xfId="0" applyFont="1" applyBorder="1" applyAlignment="1">
      <alignment horizontal="left" vertical="top"/>
    </xf>
    <xf numFmtId="164" fontId="2" fillId="0" borderId="1" xfId="0" applyNumberFormat="1" applyFont="1" applyBorder="1" applyAlignment="1">
      <alignment horizontal="right" vertical="center"/>
    </xf>
    <xf numFmtId="44" fontId="2" fillId="0" borderId="2" xfId="0" applyNumberFormat="1" applyFont="1" applyBorder="1" applyAlignment="1">
      <alignment horizontal="right" vertical="center"/>
    </xf>
    <xf numFmtId="164" fontId="14" fillId="0" borderId="4" xfId="0" applyNumberFormat="1" applyFont="1" applyBorder="1"/>
    <xf numFmtId="164" fontId="14" fillId="0" borderId="0" xfId="0" applyNumberFormat="1" applyFont="1"/>
    <xf numFmtId="0" fontId="16" fillId="0" borderId="1" xfId="0" applyFont="1" applyBorder="1" applyAlignment="1">
      <alignment horizontal="left" vertical="top"/>
    </xf>
    <xf numFmtId="164" fontId="16" fillId="0" borderId="1" xfId="0" applyNumberFormat="1" applyFont="1" applyBorder="1" applyAlignment="1">
      <alignment horizontal="right" vertical="center"/>
    </xf>
    <xf numFmtId="44" fontId="16" fillId="0" borderId="2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top" wrapText="1"/>
    </xf>
    <xf numFmtId="8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wrapText="1"/>
    </xf>
    <xf numFmtId="164" fontId="2" fillId="0" borderId="2" xfId="0" applyNumberFormat="1" applyFont="1" applyBorder="1" applyAlignment="1">
      <alignment horizontal="right" vertical="center"/>
    </xf>
    <xf numFmtId="164" fontId="17" fillId="0" borderId="0" xfId="0" applyNumberFormat="1" applyFont="1"/>
    <xf numFmtId="0" fontId="15" fillId="0" borderId="1" xfId="0" applyFont="1" applyBorder="1" applyAlignment="1">
      <alignment horizontal="left" vertical="center" wrapText="1"/>
    </xf>
    <xf numFmtId="164" fontId="15" fillId="0" borderId="1" xfId="0" applyNumberFormat="1" applyFont="1" applyBorder="1" applyAlignment="1">
      <alignment horizontal="right" vertical="center"/>
    </xf>
    <xf numFmtId="164" fontId="15" fillId="0" borderId="2" xfId="0" applyNumberFormat="1" applyFont="1" applyBorder="1" applyAlignment="1">
      <alignment horizontal="right" vertical="center"/>
    </xf>
    <xf numFmtId="164" fontId="17" fillId="0" borderId="4" xfId="0" applyNumberFormat="1" applyFont="1" applyBorder="1" applyAlignment="1">
      <alignment vertical="center"/>
    </xf>
    <xf numFmtId="164" fontId="17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/>
    <xf numFmtId="164" fontId="15" fillId="0" borderId="1" xfId="0" applyNumberFormat="1" applyFont="1" applyBorder="1"/>
    <xf numFmtId="164" fontId="15" fillId="0" borderId="5" xfId="0" applyNumberFormat="1" applyFont="1" applyBorder="1"/>
    <xf numFmtId="164" fontId="2" fillId="0" borderId="0" xfId="0" applyNumberFormat="1" applyFont="1"/>
    <xf numFmtId="164" fontId="16" fillId="0" borderId="1" xfId="0" applyNumberFormat="1" applyFont="1" applyBorder="1"/>
    <xf numFmtId="0" fontId="14" fillId="0" borderId="1" xfId="0" applyFont="1" applyBorder="1"/>
    <xf numFmtId="164" fontId="14" fillId="0" borderId="1" xfId="0" applyNumberFormat="1" applyFont="1" applyBorder="1"/>
    <xf numFmtId="0" fontId="14" fillId="0" borderId="1" xfId="0" applyFont="1" applyBorder="1" applyAlignment="1">
      <alignment wrapText="1"/>
    </xf>
    <xf numFmtId="0" fontId="14" fillId="0" borderId="0" xfId="0" applyFont="1" applyAlignment="1">
      <alignment horizontal="center"/>
    </xf>
    <xf numFmtId="9" fontId="14" fillId="0" borderId="1" xfId="0" applyNumberFormat="1" applyFont="1" applyBorder="1"/>
    <xf numFmtId="164" fontId="14" fillId="2" borderId="1" xfId="0" applyNumberFormat="1" applyFont="1" applyFill="1" applyBorder="1"/>
    <xf numFmtId="8" fontId="14" fillId="2" borderId="0" xfId="0" applyNumberFormat="1" applyFont="1" applyFill="1"/>
    <xf numFmtId="164" fontId="14" fillId="2" borderId="0" xfId="0" applyNumberFormat="1" applyFont="1" applyFill="1"/>
    <xf numFmtId="0" fontId="14" fillId="2" borderId="0" xfId="0" applyFont="1" applyFill="1"/>
    <xf numFmtId="0" fontId="1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9" fontId="14" fillId="0" borderId="0" xfId="0" applyNumberFormat="1" applyFont="1"/>
    <xf numFmtId="164" fontId="19" fillId="0" borderId="0" xfId="0" applyNumberFormat="1" applyFont="1"/>
    <xf numFmtId="0" fontId="6" fillId="0" borderId="2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0" fillId="0" borderId="0" xfId="0" applyAlignment="1">
      <alignment horizontal="right" wrapText="1"/>
    </xf>
    <xf numFmtId="9" fontId="0" fillId="0" borderId="0" xfId="0" applyNumberFormat="1" applyAlignment="1">
      <alignment horizontal="left" wrapText="1"/>
    </xf>
    <xf numFmtId="0" fontId="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" fillId="0" borderId="2" xfId="0" applyFont="1" applyBorder="1"/>
    <xf numFmtId="0" fontId="2" fillId="0" borderId="5" xfId="0" applyFont="1" applyBorder="1"/>
    <xf numFmtId="0" fontId="0" fillId="0" borderId="0" xfId="0" applyAlignment="1">
      <alignment horizontal="right"/>
    </xf>
    <xf numFmtId="9" fontId="14" fillId="0" borderId="0" xfId="0" applyNumberFormat="1" applyFont="1" applyAlignment="1">
      <alignment horizontal="left" wrapText="1"/>
    </xf>
    <xf numFmtId="0" fontId="4" fillId="0" borderId="0" xfId="0" applyFont="1" applyAlignment="1">
      <alignment horizontal="center"/>
    </xf>
    <xf numFmtId="0" fontId="5" fillId="0" borderId="2" xfId="0" applyFont="1" applyBorder="1"/>
    <xf numFmtId="0" fontId="5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E92D7-FD15-4BE5-8B51-769589AABF83}">
  <dimension ref="A1:H58"/>
  <sheetViews>
    <sheetView tabSelected="1" zoomScale="130" zoomScaleNormal="130" workbookViewId="0">
      <selection activeCell="F46" sqref="F46"/>
    </sheetView>
  </sheetViews>
  <sheetFormatPr defaultRowHeight="14.4" outlineLevelRow="1" x14ac:dyDescent="0.3"/>
  <cols>
    <col min="1" max="1" width="27.44140625" customWidth="1"/>
    <col min="2" max="2" width="12.6640625" customWidth="1"/>
    <col min="3" max="3" width="17.21875" customWidth="1"/>
    <col min="4" max="4" width="14.88671875" customWidth="1"/>
    <col min="5" max="7" width="13.109375" bestFit="1" customWidth="1"/>
    <col min="8" max="8" width="9" bestFit="1" customWidth="1"/>
  </cols>
  <sheetData>
    <row r="1" spans="1:8" ht="15.6" x14ac:dyDescent="0.3">
      <c r="A1" s="100" t="s">
        <v>0</v>
      </c>
      <c r="B1" s="100"/>
      <c r="C1" s="100"/>
      <c r="D1" s="100"/>
      <c r="E1" s="100"/>
      <c r="F1" s="53"/>
      <c r="G1" s="54"/>
      <c r="H1" s="54"/>
    </row>
    <row r="2" spans="1:8" ht="15.6" x14ac:dyDescent="0.3">
      <c r="A2" s="100" t="s">
        <v>37</v>
      </c>
      <c r="B2" s="100"/>
      <c r="C2" s="100"/>
      <c r="D2" s="100"/>
      <c r="E2" s="100"/>
      <c r="F2" s="53"/>
      <c r="G2" s="54"/>
      <c r="H2" s="54"/>
    </row>
    <row r="3" spans="1:8" ht="15.6" x14ac:dyDescent="0.3">
      <c r="A3" s="100" t="s">
        <v>53</v>
      </c>
      <c r="B3" s="100"/>
      <c r="C3" s="100"/>
      <c r="D3" s="100"/>
      <c r="E3" s="100"/>
      <c r="F3" s="53"/>
      <c r="G3" s="54"/>
      <c r="H3" s="54"/>
    </row>
    <row r="4" spans="1:8" ht="8.4" customHeight="1" x14ac:dyDescent="0.3">
      <c r="A4" s="101"/>
      <c r="B4" s="101"/>
      <c r="C4" s="101"/>
      <c r="D4" s="101"/>
      <c r="E4" s="101"/>
      <c r="F4" s="53"/>
      <c r="G4" s="54"/>
      <c r="H4" s="54"/>
    </row>
    <row r="5" spans="1:8" ht="65.25" customHeight="1" x14ac:dyDescent="0.3">
      <c r="A5" s="55"/>
      <c r="B5" s="97" t="s">
        <v>38</v>
      </c>
      <c r="C5" s="97" t="s">
        <v>40</v>
      </c>
      <c r="D5" s="96" t="s">
        <v>41</v>
      </c>
      <c r="E5" s="56"/>
      <c r="F5" s="57"/>
      <c r="G5" s="54"/>
      <c r="H5" s="54"/>
    </row>
    <row r="6" spans="1:8" ht="24" customHeight="1" outlineLevel="1" x14ac:dyDescent="0.3">
      <c r="A6" s="58" t="s">
        <v>1</v>
      </c>
      <c r="B6" s="59">
        <v>254.28</v>
      </c>
      <c r="C6" s="59">
        <f>B6*1.05</f>
        <v>266.99400000000003</v>
      </c>
      <c r="D6" s="60">
        <f>B6*1.1</f>
        <v>279.70800000000003</v>
      </c>
      <c r="E6" s="61"/>
      <c r="F6" s="62"/>
      <c r="G6" s="54"/>
      <c r="H6" s="54"/>
    </row>
    <row r="7" spans="1:8" ht="24" customHeight="1" outlineLevel="1" x14ac:dyDescent="0.3">
      <c r="A7" s="63" t="s">
        <v>2</v>
      </c>
      <c r="B7" s="64">
        <v>219.6</v>
      </c>
      <c r="C7" s="64">
        <f t="shared" ref="C7:C21" si="0">B7*1.05</f>
        <v>230.58</v>
      </c>
      <c r="D7" s="65">
        <f t="shared" ref="D7:D21" si="1">B7*1.1</f>
        <v>241.56</v>
      </c>
      <c r="E7" s="61"/>
      <c r="F7" s="62"/>
      <c r="G7" s="54"/>
      <c r="H7" s="54"/>
    </row>
    <row r="8" spans="1:8" ht="24" customHeight="1" outlineLevel="1" x14ac:dyDescent="0.3">
      <c r="A8" s="58" t="s">
        <v>3</v>
      </c>
      <c r="B8" s="59">
        <v>45.6</v>
      </c>
      <c r="C8" s="59">
        <f t="shared" si="0"/>
        <v>47.88</v>
      </c>
      <c r="D8" s="60">
        <f t="shared" si="1"/>
        <v>50.160000000000004</v>
      </c>
      <c r="E8" s="61"/>
      <c r="F8" s="62"/>
      <c r="G8" s="54"/>
      <c r="H8" s="54"/>
    </row>
    <row r="9" spans="1:8" ht="24" customHeight="1" outlineLevel="1" x14ac:dyDescent="0.3">
      <c r="A9" s="58" t="s">
        <v>9</v>
      </c>
      <c r="B9" s="66">
        <v>516.34</v>
      </c>
      <c r="C9" s="59">
        <f t="shared" si="0"/>
        <v>542.15700000000004</v>
      </c>
      <c r="D9" s="60">
        <f t="shared" si="1"/>
        <v>567.97400000000005</v>
      </c>
      <c r="E9" s="61"/>
      <c r="F9" s="62"/>
      <c r="G9" s="54"/>
      <c r="H9" s="54"/>
    </row>
    <row r="10" spans="1:8" ht="24" customHeight="1" outlineLevel="1" x14ac:dyDescent="0.3">
      <c r="A10" s="58" t="s">
        <v>4</v>
      </c>
      <c r="B10" s="59">
        <v>4214.2</v>
      </c>
      <c r="C10" s="59">
        <f t="shared" si="0"/>
        <v>4424.91</v>
      </c>
      <c r="D10" s="60">
        <f t="shared" si="1"/>
        <v>4635.62</v>
      </c>
      <c r="E10" s="61"/>
      <c r="F10" s="62"/>
      <c r="G10" s="54"/>
      <c r="H10" s="54"/>
    </row>
    <row r="11" spans="1:8" ht="24" customHeight="1" outlineLevel="1" x14ac:dyDescent="0.3">
      <c r="A11" s="58" t="s">
        <v>11</v>
      </c>
      <c r="B11" s="66">
        <v>157.30000000000001</v>
      </c>
      <c r="C11" s="59">
        <f t="shared" si="0"/>
        <v>165.16500000000002</v>
      </c>
      <c r="D11" s="60">
        <f t="shared" si="1"/>
        <v>173.03000000000003</v>
      </c>
      <c r="E11" s="61"/>
      <c r="F11" s="62"/>
      <c r="G11" s="54"/>
      <c r="H11" s="54"/>
    </row>
    <row r="12" spans="1:8" ht="36.75" customHeight="1" outlineLevel="1" x14ac:dyDescent="0.3">
      <c r="A12" s="67" t="s">
        <v>5</v>
      </c>
      <c r="B12" s="66">
        <v>110</v>
      </c>
      <c r="C12" s="59">
        <f t="shared" si="0"/>
        <v>115.5</v>
      </c>
      <c r="D12" s="60">
        <f t="shared" si="1"/>
        <v>121.00000000000001</v>
      </c>
      <c r="E12" s="61"/>
      <c r="F12" s="62"/>
      <c r="G12" s="54"/>
      <c r="H12" s="54"/>
    </row>
    <row r="13" spans="1:8" ht="24" customHeight="1" outlineLevel="1" x14ac:dyDescent="0.3">
      <c r="A13" s="58" t="s">
        <v>6</v>
      </c>
      <c r="B13" s="66">
        <v>66</v>
      </c>
      <c r="C13" s="59">
        <f t="shared" si="0"/>
        <v>69.3</v>
      </c>
      <c r="D13" s="60">
        <f t="shared" si="1"/>
        <v>72.600000000000009</v>
      </c>
      <c r="E13" s="61"/>
      <c r="F13" s="62"/>
      <c r="G13" s="54"/>
      <c r="H13" s="54"/>
    </row>
    <row r="14" spans="1:8" ht="64.8" customHeight="1" outlineLevel="1" x14ac:dyDescent="0.3">
      <c r="A14" s="67" t="s">
        <v>13</v>
      </c>
      <c r="B14" s="59">
        <v>199.2</v>
      </c>
      <c r="C14" s="59">
        <f t="shared" si="0"/>
        <v>209.16</v>
      </c>
      <c r="D14" s="60">
        <f t="shared" si="1"/>
        <v>219.12</v>
      </c>
      <c r="E14" s="61"/>
      <c r="F14" s="62"/>
      <c r="G14" s="54"/>
      <c r="H14" s="54"/>
    </row>
    <row r="15" spans="1:8" ht="24" customHeight="1" outlineLevel="1" x14ac:dyDescent="0.3">
      <c r="A15" s="58" t="s">
        <v>7</v>
      </c>
      <c r="B15" s="59">
        <v>47</v>
      </c>
      <c r="C15" s="59">
        <f t="shared" si="0"/>
        <v>49.35</v>
      </c>
      <c r="D15" s="60">
        <f t="shared" si="1"/>
        <v>51.7</v>
      </c>
      <c r="E15" s="61"/>
      <c r="F15" s="62"/>
      <c r="G15" s="54"/>
      <c r="H15" s="54"/>
    </row>
    <row r="16" spans="1:8" ht="24" customHeight="1" outlineLevel="1" x14ac:dyDescent="0.3">
      <c r="A16" s="58" t="s">
        <v>10</v>
      </c>
      <c r="B16" s="59">
        <v>470.23</v>
      </c>
      <c r="C16" s="59">
        <f t="shared" si="0"/>
        <v>493.74150000000003</v>
      </c>
      <c r="D16" s="60">
        <f t="shared" si="1"/>
        <v>517.25300000000004</v>
      </c>
      <c r="E16" s="61"/>
      <c r="F16" s="62"/>
      <c r="G16" s="54"/>
      <c r="H16" s="54"/>
    </row>
    <row r="17" spans="1:8" ht="33.6" customHeight="1" outlineLevel="1" x14ac:dyDescent="0.3">
      <c r="A17" s="67" t="s">
        <v>8</v>
      </c>
      <c r="B17" s="68">
        <v>1650</v>
      </c>
      <c r="C17" s="59">
        <f t="shared" si="0"/>
        <v>1732.5</v>
      </c>
      <c r="D17" s="60">
        <f t="shared" si="1"/>
        <v>1815.0000000000002</v>
      </c>
      <c r="E17" s="61"/>
      <c r="F17" s="62"/>
      <c r="G17" s="54"/>
      <c r="H17" s="54"/>
    </row>
    <row r="18" spans="1:8" ht="24.75" customHeight="1" outlineLevel="1" x14ac:dyDescent="0.3">
      <c r="A18" s="67" t="s">
        <v>39</v>
      </c>
      <c r="B18" s="68">
        <v>0</v>
      </c>
      <c r="C18" s="59">
        <f t="shared" si="0"/>
        <v>0</v>
      </c>
      <c r="D18" s="60">
        <f t="shared" si="1"/>
        <v>0</v>
      </c>
      <c r="E18" s="61"/>
      <c r="F18" s="62"/>
      <c r="G18" s="54"/>
      <c r="H18" s="54"/>
    </row>
    <row r="19" spans="1:8" ht="30" customHeight="1" outlineLevel="1" x14ac:dyDescent="0.3">
      <c r="A19" s="69" t="s">
        <v>45</v>
      </c>
      <c r="B19" s="59">
        <v>49</v>
      </c>
      <c r="C19" s="59">
        <f t="shared" si="0"/>
        <v>51.45</v>
      </c>
      <c r="D19" s="70">
        <f t="shared" si="1"/>
        <v>53.900000000000006</v>
      </c>
      <c r="E19" s="61"/>
      <c r="F19" s="71"/>
      <c r="G19" s="54"/>
      <c r="H19" s="54"/>
    </row>
    <row r="20" spans="1:8" ht="30" customHeight="1" outlineLevel="1" x14ac:dyDescent="0.3">
      <c r="A20" s="69" t="s">
        <v>46</v>
      </c>
      <c r="B20" s="59">
        <v>0</v>
      </c>
      <c r="C20" s="59">
        <f t="shared" si="0"/>
        <v>0</v>
      </c>
      <c r="D20" s="70">
        <f t="shared" si="1"/>
        <v>0</v>
      </c>
      <c r="E20" s="61"/>
      <c r="F20" s="71"/>
      <c r="G20" s="54"/>
      <c r="H20" s="54"/>
    </row>
    <row r="21" spans="1:8" ht="30" customHeight="1" outlineLevel="1" x14ac:dyDescent="0.3">
      <c r="A21" s="69" t="s">
        <v>47</v>
      </c>
      <c r="B21" s="59">
        <v>51</v>
      </c>
      <c r="C21" s="59">
        <f t="shared" si="0"/>
        <v>53.550000000000004</v>
      </c>
      <c r="D21" s="70">
        <f t="shared" si="1"/>
        <v>56.1</v>
      </c>
      <c r="E21" s="61"/>
      <c r="F21" s="71"/>
      <c r="G21" s="54"/>
      <c r="H21" s="54"/>
    </row>
    <row r="22" spans="1:8" ht="28.5" customHeight="1" x14ac:dyDescent="0.3">
      <c r="A22" s="72" t="s">
        <v>12</v>
      </c>
      <c r="B22" s="73">
        <f>SUM(B6:B21)</f>
        <v>8049.75</v>
      </c>
      <c r="C22" s="73">
        <f>SUM(C6:C21)</f>
        <v>8452.2374999999993</v>
      </c>
      <c r="D22" s="74">
        <f>SUM(D6:D21)</f>
        <v>8854.7250000000004</v>
      </c>
      <c r="E22" s="75"/>
      <c r="F22" s="76"/>
      <c r="G22" s="54"/>
      <c r="H22" s="54"/>
    </row>
    <row r="23" spans="1:8" ht="9.6" customHeight="1" x14ac:dyDescent="0.3">
      <c r="A23" s="77"/>
      <c r="B23" s="73"/>
      <c r="C23" s="73"/>
      <c r="D23" s="74"/>
      <c r="E23" s="76"/>
      <c r="F23" s="76"/>
      <c r="G23" s="54"/>
      <c r="H23" s="54"/>
    </row>
    <row r="24" spans="1:8" ht="28.5" customHeight="1" x14ac:dyDescent="0.3">
      <c r="A24" s="72" t="s">
        <v>43</v>
      </c>
      <c r="B24" s="73">
        <v>8481.6299999999992</v>
      </c>
      <c r="C24" s="73">
        <f>B24*1.05</f>
        <v>8905.7114999999994</v>
      </c>
      <c r="D24" s="73">
        <f>B24*1.1</f>
        <v>9329.7929999999997</v>
      </c>
      <c r="E24" s="76"/>
      <c r="F24" s="76"/>
      <c r="G24" s="54"/>
      <c r="H24" s="54"/>
    </row>
    <row r="25" spans="1:8" ht="15.6" customHeight="1" x14ac:dyDescent="0.3">
      <c r="A25" s="77"/>
      <c r="B25" s="73"/>
      <c r="C25" s="73"/>
      <c r="D25" s="73"/>
      <c r="E25" s="76"/>
      <c r="F25" s="76"/>
      <c r="G25" s="54"/>
      <c r="H25" s="54"/>
    </row>
    <row r="26" spans="1:8" ht="15.6" x14ac:dyDescent="0.3">
      <c r="A26" s="78" t="s">
        <v>42</v>
      </c>
      <c r="B26" s="79">
        <v>8520</v>
      </c>
      <c r="C26" s="79">
        <f>B26*1.05</f>
        <v>8946</v>
      </c>
      <c r="D26" s="79">
        <f>B26*1.1</f>
        <v>9372</v>
      </c>
      <c r="E26" s="54"/>
      <c r="F26" s="54"/>
      <c r="G26" s="54"/>
      <c r="H26" s="54"/>
    </row>
    <row r="27" spans="1:8" ht="15.6" x14ac:dyDescent="0.3">
      <c r="A27" s="78"/>
      <c r="B27" s="80"/>
      <c r="C27" s="81"/>
      <c r="D27" s="81"/>
      <c r="E27" s="54"/>
      <c r="F27" s="54"/>
      <c r="G27" s="54"/>
      <c r="H27" s="54"/>
    </row>
    <row r="28" spans="1:8" ht="15.6" x14ac:dyDescent="0.3">
      <c r="A28" s="102" t="s">
        <v>20</v>
      </c>
      <c r="B28" s="103"/>
      <c r="C28" s="81"/>
      <c r="D28" s="53"/>
      <c r="E28" s="54"/>
      <c r="F28" s="54"/>
      <c r="G28" s="54"/>
      <c r="H28" s="54"/>
    </row>
    <row r="29" spans="1:8" ht="30.6" x14ac:dyDescent="0.3">
      <c r="A29" s="69" t="s">
        <v>44</v>
      </c>
      <c r="B29" s="82">
        <v>7426.59</v>
      </c>
      <c r="C29" s="81"/>
      <c r="D29" s="53"/>
      <c r="E29" s="54"/>
      <c r="F29" s="54"/>
      <c r="G29" s="54"/>
      <c r="H29" s="54"/>
    </row>
    <row r="30" spans="1:8" ht="15.6" x14ac:dyDescent="0.3">
      <c r="A30" s="83" t="s">
        <v>16</v>
      </c>
      <c r="B30" s="84">
        <v>25</v>
      </c>
      <c r="C30" s="54"/>
      <c r="D30" s="54"/>
      <c r="E30" s="54"/>
      <c r="F30" s="54"/>
      <c r="G30" s="54"/>
      <c r="H30" s="54"/>
    </row>
    <row r="31" spans="1:8" ht="15.6" x14ac:dyDescent="0.3">
      <c r="A31" s="83" t="s">
        <v>14</v>
      </c>
      <c r="B31" s="84">
        <v>528</v>
      </c>
      <c r="C31" s="54"/>
      <c r="D31" s="54"/>
      <c r="E31" s="54"/>
      <c r="F31" s="54"/>
      <c r="G31" s="54"/>
      <c r="H31" s="54"/>
    </row>
    <row r="32" spans="1:8" ht="15.6" x14ac:dyDescent="0.3">
      <c r="A32" s="83" t="s">
        <v>15</v>
      </c>
      <c r="B32" s="84">
        <v>2565.65</v>
      </c>
      <c r="C32" s="54"/>
      <c r="D32" s="54"/>
      <c r="E32" s="54"/>
      <c r="F32" s="54"/>
      <c r="G32" s="54"/>
      <c r="H32" s="54"/>
    </row>
    <row r="33" spans="1:8" ht="15.6" x14ac:dyDescent="0.3">
      <c r="A33" s="83"/>
      <c r="B33" s="84"/>
      <c r="C33" s="54"/>
      <c r="D33" s="54"/>
      <c r="E33" s="54"/>
      <c r="F33" s="54"/>
      <c r="G33" s="54"/>
      <c r="H33" s="54"/>
    </row>
    <row r="34" spans="1:8" ht="31.2" x14ac:dyDescent="0.3">
      <c r="A34" s="85" t="s">
        <v>18</v>
      </c>
      <c r="B34" s="84">
        <f>B29+B30+B31-B32</f>
        <v>5413.9400000000005</v>
      </c>
      <c r="C34" s="54"/>
      <c r="D34" s="54"/>
      <c r="E34" s="54"/>
      <c r="F34" s="54"/>
      <c r="G34" s="54"/>
      <c r="H34" s="54"/>
    </row>
    <row r="35" spans="1:8" ht="15.6" x14ac:dyDescent="0.3">
      <c r="A35" s="54"/>
      <c r="B35" s="62"/>
      <c r="C35" s="54"/>
      <c r="D35" s="54"/>
      <c r="E35" s="54"/>
      <c r="F35" s="54"/>
      <c r="G35" s="54"/>
      <c r="H35" s="54"/>
    </row>
    <row r="36" spans="1:8" ht="15.6" x14ac:dyDescent="0.3">
      <c r="A36" s="83" t="s">
        <v>48</v>
      </c>
      <c r="B36" s="84">
        <v>8520</v>
      </c>
      <c r="C36" s="86"/>
      <c r="D36" s="54"/>
      <c r="E36" s="54"/>
      <c r="F36" s="54"/>
      <c r="G36" s="62"/>
      <c r="H36" s="54"/>
    </row>
    <row r="37" spans="1:8" ht="15.6" x14ac:dyDescent="0.3">
      <c r="A37" s="87" t="s">
        <v>19</v>
      </c>
      <c r="B37" s="84">
        <f>B36*1.05</f>
        <v>8946</v>
      </c>
      <c r="C37" s="54"/>
      <c r="D37" s="54"/>
      <c r="E37" s="54"/>
      <c r="F37" s="54"/>
      <c r="G37" s="62"/>
      <c r="H37" s="54"/>
    </row>
    <row r="38" spans="1:8" ht="15.6" x14ac:dyDescent="0.3">
      <c r="A38" s="83" t="s">
        <v>30</v>
      </c>
      <c r="B38" s="84">
        <f>B36*1.075</f>
        <v>9159</v>
      </c>
      <c r="C38" s="54"/>
      <c r="D38" s="54"/>
      <c r="E38" s="54"/>
      <c r="F38" s="54"/>
      <c r="G38" s="62"/>
      <c r="H38" s="54"/>
    </row>
    <row r="39" spans="1:8" ht="15.6" x14ac:dyDescent="0.3">
      <c r="A39" s="83" t="s">
        <v>31</v>
      </c>
      <c r="B39" s="88">
        <f>B36*1.1</f>
        <v>9372</v>
      </c>
      <c r="C39" s="54"/>
      <c r="D39" s="54"/>
      <c r="E39" s="54"/>
      <c r="F39" s="54"/>
      <c r="G39" s="62"/>
      <c r="H39" s="54"/>
    </row>
    <row r="40" spans="1:8" ht="15.6" x14ac:dyDescent="0.3">
      <c r="A40" s="89"/>
      <c r="B40" s="90"/>
      <c r="C40" s="91"/>
      <c r="D40" s="54"/>
      <c r="E40" s="54"/>
      <c r="F40" s="54"/>
      <c r="G40" s="54"/>
      <c r="H40" s="54"/>
    </row>
    <row r="41" spans="1:8" ht="15.6" x14ac:dyDescent="0.3">
      <c r="A41" s="54"/>
      <c r="B41" s="62"/>
      <c r="C41" s="92" t="s">
        <v>24</v>
      </c>
      <c r="D41" s="92" t="s">
        <v>25</v>
      </c>
      <c r="E41" s="92" t="s">
        <v>26</v>
      </c>
      <c r="F41" s="92" t="s">
        <v>27</v>
      </c>
      <c r="G41" s="92" t="s">
        <v>32</v>
      </c>
      <c r="H41" s="54"/>
    </row>
    <row r="42" spans="1:8" ht="15.6" x14ac:dyDescent="0.3">
      <c r="A42" s="54"/>
      <c r="B42" s="93" t="s">
        <v>17</v>
      </c>
      <c r="C42" s="93" t="s">
        <v>20</v>
      </c>
      <c r="D42" s="93" t="s">
        <v>21</v>
      </c>
      <c r="E42" s="93" t="s">
        <v>22</v>
      </c>
      <c r="F42" s="93" t="s">
        <v>23</v>
      </c>
      <c r="G42" s="93" t="s">
        <v>33</v>
      </c>
      <c r="H42" s="54"/>
    </row>
    <row r="43" spans="1:8" ht="15.6" x14ac:dyDescent="0.3">
      <c r="A43" s="105" t="s">
        <v>51</v>
      </c>
      <c r="B43" s="54"/>
      <c r="C43" s="54"/>
      <c r="D43" s="54"/>
      <c r="E43" s="54"/>
      <c r="F43" s="54"/>
      <c r="G43" s="54"/>
      <c r="H43" s="54"/>
    </row>
    <row r="44" spans="1:8" ht="15.6" x14ac:dyDescent="0.3">
      <c r="A44" s="105"/>
      <c r="B44" s="62">
        <v>7745</v>
      </c>
      <c r="C44" s="62">
        <f>B44*1.05</f>
        <v>8132.25</v>
      </c>
      <c r="D44" s="62">
        <f t="shared" ref="D44:F44" si="2">C44*1.05</f>
        <v>8538.8625000000011</v>
      </c>
      <c r="E44" s="62">
        <f t="shared" si="2"/>
        <v>8965.8056250000009</v>
      </c>
      <c r="F44" s="62">
        <f t="shared" si="2"/>
        <v>9414.0959062500006</v>
      </c>
      <c r="G44" s="62">
        <f>F44*1.05</f>
        <v>9884.8007015625008</v>
      </c>
      <c r="H44" s="94">
        <v>0.05</v>
      </c>
    </row>
    <row r="45" spans="1:8" ht="15.6" x14ac:dyDescent="0.3">
      <c r="A45" s="94"/>
      <c r="B45" s="62"/>
      <c r="C45" s="62">
        <f>B44*1.1</f>
        <v>8519.5</v>
      </c>
      <c r="D45" s="95">
        <f>C45*1.1</f>
        <v>9371.4500000000007</v>
      </c>
      <c r="E45" s="95">
        <f t="shared" ref="E45:G45" si="3">D45*1.1</f>
        <v>10308.595000000001</v>
      </c>
      <c r="F45" s="62">
        <f t="shared" si="3"/>
        <v>11339.454500000002</v>
      </c>
      <c r="G45" s="62">
        <f t="shared" si="3"/>
        <v>12473.399950000003</v>
      </c>
      <c r="H45" s="94">
        <v>0.1</v>
      </c>
    </row>
    <row r="46" spans="1:8" ht="15.6" x14ac:dyDescent="0.3">
      <c r="A46" s="94"/>
      <c r="B46" s="62"/>
      <c r="C46" s="62"/>
      <c r="D46" s="62"/>
      <c r="E46" s="62"/>
      <c r="F46" s="13"/>
      <c r="G46" s="62"/>
      <c r="H46" s="54"/>
    </row>
    <row r="47" spans="1:8" x14ac:dyDescent="0.3">
      <c r="B47" s="104"/>
      <c r="C47" s="104"/>
      <c r="D47" s="104"/>
      <c r="E47" s="104"/>
      <c r="F47" s="13"/>
    </row>
    <row r="49" spans="1:8" ht="15" customHeight="1" x14ac:dyDescent="0.3">
      <c r="A49" s="98"/>
      <c r="B49" s="98"/>
      <c r="C49" s="98"/>
      <c r="D49" s="98"/>
      <c r="E49" s="98"/>
      <c r="F49" s="13"/>
      <c r="G49" s="13"/>
      <c r="H49" s="51"/>
    </row>
    <row r="50" spans="1:8" x14ac:dyDescent="0.3">
      <c r="A50" s="51"/>
      <c r="F50" s="13"/>
      <c r="G50" s="13"/>
      <c r="H50" s="51"/>
    </row>
    <row r="52" spans="1:8" x14ac:dyDescent="0.3">
      <c r="F52" s="13"/>
      <c r="G52" s="52"/>
      <c r="H52" s="51"/>
    </row>
    <row r="53" spans="1:8" x14ac:dyDescent="0.3">
      <c r="F53" s="13"/>
      <c r="G53" s="13"/>
      <c r="H53" s="51"/>
    </row>
    <row r="55" spans="1:8" ht="14.4" customHeight="1" x14ac:dyDescent="0.3">
      <c r="A55" s="99"/>
      <c r="B55" s="37"/>
      <c r="C55" s="13"/>
      <c r="D55" s="13"/>
      <c r="E55" s="13"/>
      <c r="F55" s="13"/>
      <c r="G55" s="13"/>
      <c r="H55" s="51"/>
    </row>
    <row r="56" spans="1:8" ht="14.4" customHeight="1" x14ac:dyDescent="0.3">
      <c r="A56" s="99"/>
      <c r="B56" s="37"/>
      <c r="C56" s="13"/>
      <c r="D56" s="13"/>
      <c r="E56" s="13"/>
      <c r="F56" s="13"/>
      <c r="G56" s="13"/>
      <c r="H56" s="51"/>
    </row>
    <row r="57" spans="1:8" ht="28.8" customHeight="1" x14ac:dyDescent="0.3">
      <c r="A57" s="99"/>
      <c r="B57" s="37"/>
      <c r="C57" s="13"/>
      <c r="D57" s="52"/>
      <c r="E57" s="13"/>
      <c r="F57" s="13"/>
      <c r="G57" s="13"/>
      <c r="H57" s="51"/>
    </row>
    <row r="58" spans="1:8" x14ac:dyDescent="0.3">
      <c r="B58" s="37"/>
      <c r="C58" s="13"/>
      <c r="D58" s="13"/>
      <c r="E58" s="13"/>
      <c r="F58" s="13"/>
      <c r="G58" s="13"/>
      <c r="H58" s="51"/>
    </row>
  </sheetData>
  <mergeCells count="9">
    <mergeCell ref="A49:E49"/>
    <mergeCell ref="A55:A57"/>
    <mergeCell ref="A2:E2"/>
    <mergeCell ref="A3:E3"/>
    <mergeCell ref="A1:E1"/>
    <mergeCell ref="A4:E4"/>
    <mergeCell ref="A28:B28"/>
    <mergeCell ref="B47:E47"/>
    <mergeCell ref="A43:A4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B64C2-C75E-4558-B42C-CF37592324AA}">
  <sheetPr>
    <pageSetUpPr fitToPage="1"/>
  </sheetPr>
  <dimension ref="A1:H58"/>
  <sheetViews>
    <sheetView topLeftCell="A32" zoomScale="130" zoomScaleNormal="130" workbookViewId="0">
      <selection activeCell="B44" sqref="B44"/>
    </sheetView>
  </sheetViews>
  <sheetFormatPr defaultRowHeight="14.4" outlineLevelRow="1" x14ac:dyDescent="0.3"/>
  <cols>
    <col min="1" max="1" width="26.77734375" customWidth="1"/>
    <col min="2" max="2" width="11.6640625" bestFit="1" customWidth="1"/>
    <col min="3" max="3" width="11.6640625" customWidth="1"/>
    <col min="4" max="4" width="14.88671875" customWidth="1"/>
    <col min="5" max="5" width="12.109375" customWidth="1"/>
    <col min="6" max="6" width="11.6640625" customWidth="1"/>
    <col min="7" max="7" width="10" bestFit="1" customWidth="1"/>
  </cols>
  <sheetData>
    <row r="1" spans="1:6" ht="15.6" x14ac:dyDescent="0.3">
      <c r="A1" s="100" t="s">
        <v>0</v>
      </c>
      <c r="B1" s="100"/>
      <c r="C1" s="100"/>
      <c r="D1" s="100"/>
      <c r="E1" s="100"/>
      <c r="F1" s="1"/>
    </row>
    <row r="2" spans="1:6" ht="15.6" x14ac:dyDescent="0.3">
      <c r="A2" s="100" t="s">
        <v>37</v>
      </c>
      <c r="B2" s="100"/>
      <c r="C2" s="100"/>
      <c r="D2" s="100"/>
      <c r="E2" s="100"/>
      <c r="F2" s="1"/>
    </row>
    <row r="3" spans="1:6" ht="15.6" x14ac:dyDescent="0.3">
      <c r="A3" s="100" t="s">
        <v>53</v>
      </c>
      <c r="B3" s="100"/>
      <c r="C3" s="100"/>
      <c r="D3" s="100"/>
      <c r="E3" s="100"/>
      <c r="F3" s="1"/>
    </row>
    <row r="4" spans="1:6" ht="15.75" customHeight="1" x14ac:dyDescent="0.3">
      <c r="A4" s="106"/>
      <c r="B4" s="106"/>
      <c r="C4" s="106"/>
      <c r="D4" s="106"/>
      <c r="E4" s="106"/>
      <c r="F4" s="1"/>
    </row>
    <row r="5" spans="1:6" ht="65.25" customHeight="1" x14ac:dyDescent="0.3">
      <c r="A5" s="2"/>
      <c r="B5" s="3" t="s">
        <v>38</v>
      </c>
      <c r="C5" s="3" t="s">
        <v>40</v>
      </c>
      <c r="D5" s="25" t="s">
        <v>41</v>
      </c>
      <c r="E5" s="34"/>
      <c r="F5" s="30"/>
    </row>
    <row r="6" spans="1:6" ht="24" customHeight="1" outlineLevel="1" x14ac:dyDescent="0.3">
      <c r="A6" s="4" t="s">
        <v>1</v>
      </c>
      <c r="B6" s="5">
        <v>254.28</v>
      </c>
      <c r="C6" s="5">
        <f>B6*1.05</f>
        <v>266.99400000000003</v>
      </c>
      <c r="D6" s="26">
        <f>B6*1.1</f>
        <v>279.70800000000003</v>
      </c>
      <c r="E6" s="35"/>
      <c r="F6" s="31"/>
    </row>
    <row r="7" spans="1:6" ht="24" customHeight="1" outlineLevel="1" x14ac:dyDescent="0.3">
      <c r="A7" s="18" t="s">
        <v>2</v>
      </c>
      <c r="B7" s="19">
        <v>219.6</v>
      </c>
      <c r="C7" s="19">
        <f t="shared" ref="C7:C21" si="0">B7*1.05</f>
        <v>230.58</v>
      </c>
      <c r="D7" s="27">
        <f t="shared" ref="D7:D21" si="1">B7*1.1</f>
        <v>241.56</v>
      </c>
      <c r="E7" s="35"/>
      <c r="F7" s="31"/>
    </row>
    <row r="8" spans="1:6" ht="24" customHeight="1" outlineLevel="1" x14ac:dyDescent="0.3">
      <c r="A8" s="4" t="s">
        <v>3</v>
      </c>
      <c r="B8" s="5">
        <v>45.6</v>
      </c>
      <c r="C8" s="5">
        <f t="shared" si="0"/>
        <v>47.88</v>
      </c>
      <c r="D8" s="26">
        <f t="shared" si="1"/>
        <v>50.160000000000004</v>
      </c>
      <c r="E8" s="35"/>
      <c r="F8" s="31"/>
    </row>
    <row r="9" spans="1:6" ht="24" customHeight="1" outlineLevel="1" x14ac:dyDescent="0.3">
      <c r="A9" s="4" t="s">
        <v>9</v>
      </c>
      <c r="B9" s="47">
        <v>516.34</v>
      </c>
      <c r="C9" s="5">
        <f t="shared" si="0"/>
        <v>542.15700000000004</v>
      </c>
      <c r="D9" s="26">
        <f t="shared" si="1"/>
        <v>567.97400000000005</v>
      </c>
      <c r="E9" s="35"/>
      <c r="F9" s="31"/>
    </row>
    <row r="10" spans="1:6" ht="24" customHeight="1" outlineLevel="1" x14ac:dyDescent="0.3">
      <c r="A10" s="4" t="s">
        <v>4</v>
      </c>
      <c r="B10" s="5">
        <v>4214.2</v>
      </c>
      <c r="C10" s="5">
        <f t="shared" si="0"/>
        <v>4424.91</v>
      </c>
      <c r="D10" s="26">
        <f t="shared" si="1"/>
        <v>4635.62</v>
      </c>
      <c r="E10" s="35"/>
      <c r="F10" s="31"/>
    </row>
    <row r="11" spans="1:6" ht="24" customHeight="1" outlineLevel="1" x14ac:dyDescent="0.3">
      <c r="A11" s="4" t="s">
        <v>11</v>
      </c>
      <c r="B11" s="47">
        <v>157.30000000000001</v>
      </c>
      <c r="C11" s="5">
        <f t="shared" si="0"/>
        <v>165.16500000000002</v>
      </c>
      <c r="D11" s="26">
        <f t="shared" si="1"/>
        <v>173.03000000000003</v>
      </c>
      <c r="E11" s="35"/>
      <c r="F11" s="31"/>
    </row>
    <row r="12" spans="1:6" ht="36.75" customHeight="1" outlineLevel="1" x14ac:dyDescent="0.3">
      <c r="A12" s="7" t="s">
        <v>5</v>
      </c>
      <c r="B12" s="47">
        <v>110</v>
      </c>
      <c r="C12" s="5">
        <f t="shared" si="0"/>
        <v>115.5</v>
      </c>
      <c r="D12" s="26">
        <f t="shared" si="1"/>
        <v>121.00000000000001</v>
      </c>
      <c r="E12" s="35"/>
      <c r="F12" s="31"/>
    </row>
    <row r="13" spans="1:6" ht="24" customHeight="1" outlineLevel="1" x14ac:dyDescent="0.3">
      <c r="A13" s="4" t="s">
        <v>6</v>
      </c>
      <c r="B13" s="47">
        <v>66</v>
      </c>
      <c r="C13" s="5">
        <f t="shared" si="0"/>
        <v>69.3</v>
      </c>
      <c r="D13" s="26">
        <f t="shared" si="1"/>
        <v>72.600000000000009</v>
      </c>
      <c r="E13" s="35"/>
      <c r="F13" s="31"/>
    </row>
    <row r="14" spans="1:6" ht="41.25" customHeight="1" outlineLevel="1" x14ac:dyDescent="0.3">
      <c r="A14" s="7" t="s">
        <v>13</v>
      </c>
      <c r="B14" s="5">
        <v>199.2</v>
      </c>
      <c r="C14" s="5">
        <f t="shared" si="0"/>
        <v>209.16</v>
      </c>
      <c r="D14" s="26">
        <f t="shared" si="1"/>
        <v>219.12</v>
      </c>
      <c r="E14" s="35"/>
      <c r="F14" s="31"/>
    </row>
    <row r="15" spans="1:6" ht="24" customHeight="1" outlineLevel="1" x14ac:dyDescent="0.3">
      <c r="A15" s="4" t="s">
        <v>7</v>
      </c>
      <c r="B15" s="5">
        <v>47</v>
      </c>
      <c r="C15" s="5">
        <f t="shared" si="0"/>
        <v>49.35</v>
      </c>
      <c r="D15" s="26">
        <f t="shared" si="1"/>
        <v>51.7</v>
      </c>
      <c r="E15" s="35"/>
      <c r="F15" s="31"/>
    </row>
    <row r="16" spans="1:6" ht="24" customHeight="1" outlineLevel="1" x14ac:dyDescent="0.3">
      <c r="A16" s="4" t="s">
        <v>10</v>
      </c>
      <c r="B16" s="5">
        <v>470.23</v>
      </c>
      <c r="C16" s="5">
        <f t="shared" si="0"/>
        <v>493.74150000000003</v>
      </c>
      <c r="D16" s="26">
        <f t="shared" si="1"/>
        <v>517.25300000000004</v>
      </c>
      <c r="E16" s="35"/>
      <c r="F16" s="31"/>
    </row>
    <row r="17" spans="1:6" ht="24.75" customHeight="1" outlineLevel="1" x14ac:dyDescent="0.3">
      <c r="A17" s="7" t="s">
        <v>8</v>
      </c>
      <c r="B17" s="8">
        <v>1650</v>
      </c>
      <c r="C17" s="5">
        <f t="shared" si="0"/>
        <v>1732.5</v>
      </c>
      <c r="D17" s="26">
        <f t="shared" si="1"/>
        <v>1815.0000000000002</v>
      </c>
      <c r="E17" s="35"/>
      <c r="F17" s="31"/>
    </row>
    <row r="18" spans="1:6" ht="24.75" customHeight="1" outlineLevel="1" x14ac:dyDescent="0.3">
      <c r="A18" s="7" t="s">
        <v>39</v>
      </c>
      <c r="B18" s="8">
        <v>0</v>
      </c>
      <c r="C18" s="5">
        <f t="shared" si="0"/>
        <v>0</v>
      </c>
      <c r="D18" s="26">
        <f t="shared" si="1"/>
        <v>0</v>
      </c>
      <c r="E18" s="35"/>
      <c r="F18" s="31"/>
    </row>
    <row r="19" spans="1:6" ht="30" customHeight="1" outlineLevel="1" x14ac:dyDescent="0.3">
      <c r="A19" s="14" t="s">
        <v>45</v>
      </c>
      <c r="B19" s="5">
        <v>49</v>
      </c>
      <c r="C19" s="5">
        <f t="shared" si="0"/>
        <v>51.45</v>
      </c>
      <c r="D19" s="28">
        <f t="shared" si="1"/>
        <v>53.900000000000006</v>
      </c>
      <c r="E19" s="35"/>
      <c r="F19" s="32"/>
    </row>
    <row r="20" spans="1:6" ht="30" customHeight="1" outlineLevel="1" x14ac:dyDescent="0.3">
      <c r="A20" s="14" t="s">
        <v>46</v>
      </c>
      <c r="B20" s="5">
        <v>0</v>
      </c>
      <c r="C20" s="5">
        <f t="shared" si="0"/>
        <v>0</v>
      </c>
      <c r="D20" s="28">
        <f t="shared" si="1"/>
        <v>0</v>
      </c>
      <c r="E20" s="35"/>
      <c r="F20" s="32"/>
    </row>
    <row r="21" spans="1:6" ht="30" customHeight="1" outlineLevel="1" x14ac:dyDescent="0.3">
      <c r="A21" s="14" t="s">
        <v>47</v>
      </c>
      <c r="B21" s="5">
        <v>51</v>
      </c>
      <c r="C21" s="5">
        <f t="shared" si="0"/>
        <v>53.550000000000004</v>
      </c>
      <c r="D21" s="28">
        <f t="shared" si="1"/>
        <v>56.1</v>
      </c>
      <c r="E21" s="35"/>
      <c r="F21" s="32"/>
    </row>
    <row r="22" spans="1:6" ht="28.5" customHeight="1" x14ac:dyDescent="0.3">
      <c r="A22" s="11" t="s">
        <v>12</v>
      </c>
      <c r="B22" s="6">
        <f>SUM(B6:B21)</f>
        <v>8049.75</v>
      </c>
      <c r="C22" s="6">
        <f>SUM(C6:C21)</f>
        <v>8452.2374999999993</v>
      </c>
      <c r="D22" s="29">
        <f>SUM(D6:D21)</f>
        <v>8854.7250000000004</v>
      </c>
      <c r="E22" s="36"/>
      <c r="F22" s="33"/>
    </row>
    <row r="23" spans="1:6" ht="9.6" customHeight="1" x14ac:dyDescent="0.3">
      <c r="A23" s="38"/>
      <c r="B23" s="6"/>
      <c r="C23" s="6"/>
      <c r="D23" s="29"/>
      <c r="E23" s="39"/>
      <c r="F23" s="33"/>
    </row>
    <row r="24" spans="1:6" ht="28.5" customHeight="1" x14ac:dyDescent="0.3">
      <c r="A24" s="38" t="s">
        <v>43</v>
      </c>
      <c r="B24" s="6">
        <v>8481.6299999999992</v>
      </c>
      <c r="C24" s="6">
        <f>B24*1.05</f>
        <v>8905.7114999999994</v>
      </c>
      <c r="D24" s="6">
        <f>B24*1.1</f>
        <v>9329.7929999999997</v>
      </c>
      <c r="E24" s="39"/>
      <c r="F24" s="33"/>
    </row>
    <row r="25" spans="1:6" ht="15.6" customHeight="1" x14ac:dyDescent="0.3">
      <c r="A25" s="38"/>
      <c r="B25" s="6"/>
      <c r="C25" s="6"/>
      <c r="D25" s="6"/>
      <c r="E25" s="39"/>
      <c r="F25" s="33"/>
    </row>
    <row r="26" spans="1:6" x14ac:dyDescent="0.3">
      <c r="A26" s="48" t="s">
        <v>42</v>
      </c>
      <c r="B26" s="49">
        <v>8520</v>
      </c>
      <c r="C26" s="49">
        <f>B26*1.05</f>
        <v>8946</v>
      </c>
      <c r="D26" s="49">
        <f>B26*1.1</f>
        <v>9372</v>
      </c>
      <c r="E26" s="9"/>
      <c r="F26" s="9"/>
    </row>
    <row r="27" spans="1:6" x14ac:dyDescent="0.3">
      <c r="A27" s="48"/>
      <c r="B27" s="50"/>
      <c r="C27" s="12"/>
      <c r="D27" s="12"/>
      <c r="E27" s="9"/>
      <c r="F27" s="9"/>
    </row>
    <row r="28" spans="1:6" x14ac:dyDescent="0.3">
      <c r="A28" s="107" t="s">
        <v>20</v>
      </c>
      <c r="B28" s="108"/>
      <c r="C28" s="12"/>
      <c r="D28" s="10"/>
      <c r="E28" s="9"/>
      <c r="F28" s="9"/>
    </row>
    <row r="29" spans="1:6" ht="27" x14ac:dyDescent="0.3">
      <c r="A29" s="14" t="s">
        <v>44</v>
      </c>
      <c r="B29" s="41">
        <v>7426.59</v>
      </c>
      <c r="C29" s="12"/>
      <c r="D29" s="1"/>
    </row>
    <row r="30" spans="1:6" x14ac:dyDescent="0.3">
      <c r="A30" s="15" t="s">
        <v>16</v>
      </c>
      <c r="B30" s="16">
        <v>25</v>
      </c>
      <c r="C30" s="9"/>
    </row>
    <row r="31" spans="1:6" x14ac:dyDescent="0.3">
      <c r="A31" s="15" t="s">
        <v>14</v>
      </c>
      <c r="B31" s="16">
        <v>528</v>
      </c>
      <c r="C31" s="9"/>
    </row>
    <row r="32" spans="1:6" x14ac:dyDescent="0.3">
      <c r="A32" s="15" t="s">
        <v>15</v>
      </c>
      <c r="B32" s="16">
        <v>2565.65</v>
      </c>
      <c r="C32" s="9"/>
    </row>
    <row r="33" spans="1:8" x14ac:dyDescent="0.3">
      <c r="A33" s="15"/>
      <c r="B33" s="16"/>
      <c r="C33" s="9"/>
    </row>
    <row r="34" spans="1:8" ht="27.6" x14ac:dyDescent="0.3">
      <c r="A34" s="17" t="s">
        <v>18</v>
      </c>
      <c r="B34" s="16">
        <f>B29+B30+B31-B32</f>
        <v>5413.9400000000005</v>
      </c>
      <c r="C34" s="9"/>
    </row>
    <row r="35" spans="1:8" x14ac:dyDescent="0.3">
      <c r="B35" s="13"/>
    </row>
    <row r="36" spans="1:8" x14ac:dyDescent="0.3">
      <c r="A36" s="15" t="s">
        <v>48</v>
      </c>
      <c r="B36" s="20">
        <v>8520</v>
      </c>
      <c r="C36" s="40" t="s">
        <v>36</v>
      </c>
      <c r="D36" s="42" t="s">
        <v>49</v>
      </c>
      <c r="E36" s="42"/>
      <c r="F36" s="42"/>
      <c r="G36" s="20">
        <v>8481.6299999999992</v>
      </c>
    </row>
    <row r="37" spans="1:8" x14ac:dyDescent="0.3">
      <c r="A37" s="21" t="s">
        <v>19</v>
      </c>
      <c r="B37" s="20">
        <f>B36*1.05</f>
        <v>8946</v>
      </c>
      <c r="D37" s="42" t="s">
        <v>19</v>
      </c>
      <c r="E37" s="42"/>
      <c r="F37" s="42"/>
      <c r="G37" s="20">
        <f>G36*1.05</f>
        <v>8905.7114999999994</v>
      </c>
    </row>
    <row r="38" spans="1:8" x14ac:dyDescent="0.3">
      <c r="A38" s="42" t="s">
        <v>30</v>
      </c>
      <c r="B38" s="20">
        <f>B36*1.075</f>
        <v>9159</v>
      </c>
      <c r="D38" s="42" t="s">
        <v>30</v>
      </c>
      <c r="E38" s="42"/>
      <c r="F38" s="42"/>
      <c r="G38" s="20">
        <f>G36*1.075</f>
        <v>9117.7522499999995</v>
      </c>
    </row>
    <row r="39" spans="1:8" x14ac:dyDescent="0.3">
      <c r="A39" s="42" t="s">
        <v>31</v>
      </c>
      <c r="B39" s="43">
        <f>B36*1.1</f>
        <v>9372</v>
      </c>
      <c r="D39" s="42" t="s">
        <v>31</v>
      </c>
      <c r="E39" s="42"/>
      <c r="F39" s="42"/>
      <c r="G39" s="20">
        <f>G36*1.1</f>
        <v>9329.7929999999997</v>
      </c>
    </row>
    <row r="40" spans="1:8" x14ac:dyDescent="0.3">
      <c r="A40" s="46"/>
      <c r="B40" s="44"/>
      <c r="C40" s="45"/>
    </row>
    <row r="41" spans="1:8" x14ac:dyDescent="0.3">
      <c r="B41" s="13"/>
      <c r="C41" s="23" t="s">
        <v>24</v>
      </c>
      <c r="D41" s="23" t="s">
        <v>25</v>
      </c>
      <c r="E41" s="23" t="s">
        <v>26</v>
      </c>
      <c r="F41" s="23" t="s">
        <v>27</v>
      </c>
      <c r="G41" s="23" t="s">
        <v>32</v>
      </c>
    </row>
    <row r="42" spans="1:8" x14ac:dyDescent="0.3">
      <c r="B42" s="22" t="s">
        <v>17</v>
      </c>
      <c r="C42" s="22" t="s">
        <v>20</v>
      </c>
      <c r="D42" s="22" t="s">
        <v>21</v>
      </c>
      <c r="E42" s="22" t="s">
        <v>22</v>
      </c>
      <c r="F42" s="22" t="s">
        <v>23</v>
      </c>
      <c r="G42" s="22" t="s">
        <v>33</v>
      </c>
    </row>
    <row r="43" spans="1:8" x14ac:dyDescent="0.3">
      <c r="A43" s="99" t="s">
        <v>51</v>
      </c>
    </row>
    <row r="44" spans="1:8" x14ac:dyDescent="0.3">
      <c r="A44" s="99"/>
      <c r="B44" s="13">
        <v>7745</v>
      </c>
      <c r="C44" s="13">
        <f>B44*1.05</f>
        <v>8132.25</v>
      </c>
      <c r="D44" s="13">
        <f t="shared" ref="D44:F44" si="2">C44*1.05</f>
        <v>8538.8625000000011</v>
      </c>
      <c r="E44" s="13">
        <f t="shared" si="2"/>
        <v>8965.8056250000009</v>
      </c>
      <c r="F44" s="13">
        <f t="shared" si="2"/>
        <v>9414.0959062500006</v>
      </c>
      <c r="G44" s="13">
        <f>F44*1.05</f>
        <v>9884.8007015625008</v>
      </c>
      <c r="H44" s="51">
        <v>0.05</v>
      </c>
    </row>
    <row r="45" spans="1:8" x14ac:dyDescent="0.3">
      <c r="A45" s="51"/>
      <c r="B45" s="13"/>
      <c r="C45" s="13">
        <f>B44*1.1</f>
        <v>8519.5</v>
      </c>
      <c r="D45" s="52">
        <f>C45*1.1</f>
        <v>9371.4500000000007</v>
      </c>
      <c r="E45" s="52">
        <f t="shared" ref="E45:G45" si="3">D45*1.1</f>
        <v>10308.595000000001</v>
      </c>
      <c r="F45" s="13">
        <f t="shared" si="3"/>
        <v>11339.454500000002</v>
      </c>
      <c r="G45" s="13">
        <f t="shared" si="3"/>
        <v>12473.399950000003</v>
      </c>
      <c r="H45" s="51">
        <v>0.1</v>
      </c>
    </row>
    <row r="46" spans="1:8" x14ac:dyDescent="0.3">
      <c r="A46" s="51"/>
      <c r="B46" s="13"/>
      <c r="C46" s="13"/>
      <c r="D46" s="13"/>
      <c r="E46" s="13"/>
      <c r="F46" s="13"/>
      <c r="G46" s="13"/>
    </row>
    <row r="47" spans="1:8" x14ac:dyDescent="0.3">
      <c r="B47" s="104" t="s">
        <v>28</v>
      </c>
      <c r="C47" s="104"/>
      <c r="D47" s="104"/>
      <c r="E47" s="104"/>
      <c r="F47" s="13">
        <v>5131.49</v>
      </c>
      <c r="G47">
        <v>5131.49</v>
      </c>
    </row>
    <row r="49" spans="1:8" ht="15" customHeight="1" thickBot="1" x14ac:dyDescent="0.35">
      <c r="A49" s="98" t="s">
        <v>50</v>
      </c>
      <c r="B49" s="98"/>
      <c r="C49" s="98"/>
      <c r="D49" s="98"/>
      <c r="E49" s="98"/>
      <c r="F49" s="24">
        <f>F44-F47</f>
        <v>4282.6059062500008</v>
      </c>
      <c r="G49" s="24">
        <f>G44-G47</f>
        <v>4753.310701562501</v>
      </c>
      <c r="H49" s="51">
        <v>0.05</v>
      </c>
    </row>
    <row r="50" spans="1:8" ht="15" thickTop="1" x14ac:dyDescent="0.3">
      <c r="A50" s="51"/>
      <c r="F50" s="13">
        <f>F45-F47</f>
        <v>6207.9645000000019</v>
      </c>
      <c r="G50" s="13">
        <f>G45-G47</f>
        <v>7341.9099500000029</v>
      </c>
      <c r="H50" s="51">
        <v>0.1</v>
      </c>
    </row>
    <row r="52" spans="1:8" x14ac:dyDescent="0.3">
      <c r="B52" t="s">
        <v>29</v>
      </c>
      <c r="F52" s="13">
        <f>F49/4</f>
        <v>1070.6514765625002</v>
      </c>
      <c r="G52" s="52">
        <f>G49/5</f>
        <v>950.66214031250024</v>
      </c>
      <c r="H52" s="51">
        <v>0.05</v>
      </c>
    </row>
    <row r="53" spans="1:8" x14ac:dyDescent="0.3">
      <c r="F53" s="13">
        <f>F50/4</f>
        <v>1551.9911250000005</v>
      </c>
      <c r="G53" s="13">
        <f>G50/5</f>
        <v>1468.3819900000005</v>
      </c>
      <c r="H53" s="51">
        <v>0.1</v>
      </c>
    </row>
    <row r="55" spans="1:8" ht="14.4" customHeight="1" x14ac:dyDescent="0.3">
      <c r="A55" s="99" t="s">
        <v>52</v>
      </c>
      <c r="B55" s="37" t="s">
        <v>34</v>
      </c>
      <c r="C55" s="13">
        <f>C44+F52</f>
        <v>9202.9014765624997</v>
      </c>
      <c r="D55" s="13">
        <f>D44+F52</f>
        <v>9609.5139765625008</v>
      </c>
      <c r="E55" s="13">
        <f>E44+F52</f>
        <v>10036.457101562501</v>
      </c>
      <c r="F55" s="13">
        <f>F44+F52</f>
        <v>10484.7473828125</v>
      </c>
      <c r="G55" s="13"/>
      <c r="H55" s="51">
        <v>0.05</v>
      </c>
    </row>
    <row r="56" spans="1:8" ht="14.4" customHeight="1" x14ac:dyDescent="0.3">
      <c r="A56" s="99"/>
      <c r="B56" s="37" t="s">
        <v>34</v>
      </c>
      <c r="C56" s="13">
        <f>C44+F53</f>
        <v>9684.2411250000005</v>
      </c>
      <c r="D56" s="13">
        <f t="shared" ref="D56:F56" si="4">D44+G53</f>
        <v>10007.244490000001</v>
      </c>
      <c r="E56" s="13">
        <f t="shared" si="4"/>
        <v>8965.9056250000012</v>
      </c>
      <c r="F56" s="13">
        <f t="shared" si="4"/>
        <v>9414.0959062500006</v>
      </c>
      <c r="G56" s="13"/>
      <c r="H56" s="51">
        <v>0.1</v>
      </c>
    </row>
    <row r="57" spans="1:8" ht="28.8" customHeight="1" x14ac:dyDescent="0.3">
      <c r="A57" s="99"/>
      <c r="B57" s="37" t="s">
        <v>35</v>
      </c>
      <c r="C57" s="13">
        <f>C44+G52</f>
        <v>9082.9121403125009</v>
      </c>
      <c r="D57" s="52">
        <f>D44+G52</f>
        <v>9489.524640312502</v>
      </c>
      <c r="E57" s="13">
        <f>E44+G52</f>
        <v>9916.4677653125018</v>
      </c>
      <c r="F57" s="13">
        <f>F44+G52</f>
        <v>10364.758046562501</v>
      </c>
      <c r="G57" s="13">
        <f>G44+G52</f>
        <v>10835.462841875002</v>
      </c>
      <c r="H57" s="51">
        <v>0.05</v>
      </c>
    </row>
    <row r="58" spans="1:8" x14ac:dyDescent="0.3">
      <c r="B58" s="37" t="s">
        <v>35</v>
      </c>
      <c r="C58" s="13">
        <f>C44+G53</f>
        <v>9600.6319899999999</v>
      </c>
      <c r="D58" s="13">
        <f t="shared" ref="D58:G58" si="5">D44+H53</f>
        <v>8538.9625000000015</v>
      </c>
      <c r="E58" s="13">
        <f t="shared" si="5"/>
        <v>8965.8056250000009</v>
      </c>
      <c r="F58" s="13">
        <f t="shared" si="5"/>
        <v>9414.0959062500006</v>
      </c>
      <c r="G58" s="13">
        <f t="shared" si="5"/>
        <v>9884.8007015625008</v>
      </c>
      <c r="H58" s="51">
        <v>0.1</v>
      </c>
    </row>
  </sheetData>
  <mergeCells count="9">
    <mergeCell ref="B47:E47"/>
    <mergeCell ref="A49:E49"/>
    <mergeCell ref="A55:A57"/>
    <mergeCell ref="A1:E1"/>
    <mergeCell ref="A2:E2"/>
    <mergeCell ref="A3:E3"/>
    <mergeCell ref="A4:E4"/>
    <mergeCell ref="A28:B28"/>
    <mergeCell ref="A43:A44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Setting 13.01.26</vt:lpstr>
      <vt:lpstr>Budget Setting 13.01.26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Nedging and Naughton Parish Council</dc:creator>
  <cp:lastModifiedBy>Nedging and Naughton Parish Council</cp:lastModifiedBy>
  <cp:lastPrinted>2025-11-05T18:41:25Z</cp:lastPrinted>
  <dcterms:created xsi:type="dcterms:W3CDTF">2018-11-26T20:37:16Z</dcterms:created>
  <dcterms:modified xsi:type="dcterms:W3CDTF">2025-11-05T18:43:12Z</dcterms:modified>
</cp:coreProperties>
</file>